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 Wheeler\Desktop\"/>
    </mc:Choice>
  </mc:AlternateContent>
  <bookViews>
    <workbookView xWindow="360" yWindow="120" windowWidth="19155" windowHeight="11070"/>
  </bookViews>
  <sheets>
    <sheet name="Introduction" sheetId="1" r:id="rId1"/>
    <sheet name="Professional Edition" sheetId="2" r:id="rId2"/>
    <sheet name="Enterprise Edition" sheetId="3" r:id="rId3"/>
  </sheets>
  <calcPr calcId="152511"/>
</workbook>
</file>

<file path=xl/calcChain.xml><?xml version="1.0" encoding="utf-8"?>
<calcChain xmlns="http://schemas.openxmlformats.org/spreadsheetml/2006/main">
  <c r="F2" i="2" l="1"/>
  <c r="F3" i="2" l="1"/>
  <c r="F2" i="3" l="1"/>
  <c r="F3" i="3" l="1"/>
  <c r="C20" i="3"/>
  <c r="C21" i="3"/>
  <c r="C22" i="3"/>
  <c r="C23" i="3"/>
  <c r="C24" i="3"/>
  <c r="C16" i="3"/>
  <c r="C17" i="3"/>
  <c r="C18" i="3"/>
  <c r="C19" i="3"/>
  <c r="C31" i="1"/>
  <c r="C34" i="1" s="1"/>
  <c r="F4" i="3" s="1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D11" i="2"/>
  <c r="E11" i="2"/>
  <c r="F11" i="2"/>
  <c r="G11" i="2"/>
  <c r="H11" i="2"/>
  <c r="I11" i="2"/>
  <c r="C11" i="2"/>
  <c r="F4" i="2" l="1"/>
  <c r="I2" i="2"/>
  <c r="F11" i="3"/>
  <c r="F12" i="3" s="1"/>
  <c r="E11" i="3"/>
  <c r="E12" i="3" s="1"/>
  <c r="D11" i="3"/>
  <c r="D12" i="3" s="1"/>
  <c r="C11" i="3"/>
  <c r="C12" i="3" s="1"/>
  <c r="B11" i="3"/>
  <c r="B12" i="3" s="1"/>
  <c r="I4" i="2" l="1"/>
  <c r="F31" i="1" s="1"/>
  <c r="I6" i="2"/>
  <c r="F33" i="1" s="1"/>
  <c r="F29" i="1"/>
  <c r="G12" i="3"/>
  <c r="I2" i="3" s="1"/>
  <c r="I6" i="3" l="1"/>
  <c r="H33" i="1" s="1"/>
  <c r="H29" i="1"/>
  <c r="I4" i="3"/>
  <c r="H31" i="1" s="1"/>
</calcChain>
</file>

<file path=xl/comments1.xml><?xml version="1.0" encoding="utf-8"?>
<comments xmlns="http://schemas.openxmlformats.org/spreadsheetml/2006/main">
  <authors>
    <author>Nick Wheeler</author>
  </authors>
  <commentList>
    <comment ref="G12" authorId="0" shapeId="0">
      <text>
        <r>
          <rPr>
            <b/>
            <sz val="9"/>
            <color indexed="81"/>
            <rFont val="Tahoma"/>
            <charset val="1"/>
          </rPr>
          <t>Nick Wheeler:</t>
        </r>
        <r>
          <rPr>
            <sz val="9"/>
            <color indexed="81"/>
            <rFont val="Tahoma"/>
            <charset val="1"/>
          </rPr>
          <t xml:space="preserve">
Minimum 750 per month</t>
        </r>
      </text>
    </comment>
  </commentList>
</comments>
</file>

<file path=xl/sharedStrings.xml><?xml version="1.0" encoding="utf-8"?>
<sst xmlns="http://schemas.openxmlformats.org/spreadsheetml/2006/main" count="85" uniqueCount="71">
  <si>
    <t xml:space="preserve">This spreadsheet enables you to calculate the difference between the bxp software solutions possible.  </t>
  </si>
  <si>
    <t>USERS</t>
  </si>
  <si>
    <t>Unit Price</t>
  </si>
  <si>
    <t>Users</t>
  </si>
  <si>
    <t>Minimum</t>
  </si>
  <si>
    <t>Modules</t>
  </si>
  <si>
    <t>MODULES</t>
  </si>
  <si>
    <t>Per Month</t>
  </si>
  <si>
    <t>Initial Months</t>
  </si>
  <si>
    <t>Setup Fee</t>
  </si>
  <si>
    <t>Initial Bill</t>
  </si>
  <si>
    <t>Purple fields are the resulting costs</t>
  </si>
  <si>
    <t>For more information on the Professional Edition</t>
  </si>
  <si>
    <t>For more information on the Enterprise Edition</t>
  </si>
  <si>
    <t>http://www.bxpsoftware.com/wixi/index.php?title=Professional_Edition</t>
  </si>
  <si>
    <t>http://www.bxpsoftware.com/wixi/index.php?title=Enterprise_Edition</t>
  </si>
  <si>
    <t>Welcome to the bxp software pricing engine</t>
  </si>
  <si>
    <t>Details</t>
  </si>
  <si>
    <t>Purpose</t>
  </si>
  <si>
    <t>Author</t>
  </si>
  <si>
    <t>Nick Wheeler</t>
  </si>
  <si>
    <t>Version</t>
  </si>
  <si>
    <t>3-0</t>
  </si>
  <si>
    <t>Last Revision Date</t>
  </si>
  <si>
    <t>Further Information</t>
  </si>
  <si>
    <t>Notes</t>
  </si>
  <si>
    <t>This engine is for guideline purposes.  Please contact All n One for precise pricing for your solution.</t>
  </si>
  <si>
    <t>Blue fields are the minimum set values for the pack</t>
  </si>
  <si>
    <t>Green fields are customisable by you for your situation</t>
  </si>
  <si>
    <t>Indicative prices</t>
  </si>
  <si>
    <t>General</t>
  </si>
  <si>
    <t>Professional Pack</t>
  </si>
  <si>
    <t>System Users</t>
  </si>
  <si>
    <t>0-50</t>
  </si>
  <si>
    <t>51-100</t>
  </si>
  <si>
    <t>101-500</t>
  </si>
  <si>
    <t>501-1000</t>
  </si>
  <si>
    <t>1000+</t>
  </si>
  <si>
    <t>Total System Users per price point</t>
  </si>
  <si>
    <t>Charge</t>
  </si>
  <si>
    <t>Price Per User per month</t>
  </si>
  <si>
    <t>Varies</t>
  </si>
  <si>
    <t>Avg Price Per User</t>
  </si>
  <si>
    <t>Initial Values</t>
  </si>
  <si>
    <t>To start please put your number of users here</t>
  </si>
  <si>
    <t>Now the number of modules you need</t>
  </si>
  <si>
    <t>How many hours do you need in support to get up and running.  We strongly suggest 30 hours</t>
  </si>
  <si>
    <t>User</t>
  </si>
  <si>
    <t>Hours</t>
  </si>
  <si>
    <t>Initial Support</t>
  </si>
  <si>
    <t>Total Cost</t>
  </si>
  <si>
    <t>Avg Cost Per User</t>
  </si>
  <si>
    <t>Localisation</t>
  </si>
  <si>
    <t>Support Rate</t>
  </si>
  <si>
    <t>5000+</t>
  </si>
  <si>
    <t>By Negotiation</t>
  </si>
  <si>
    <t>For more information on our Consultancy Rates</t>
  </si>
  <si>
    <t>http://www.bxpsoftware.com/wixi/index.php?title=Understanding_Business_Express_Development_and_All_n_One_Consultancy</t>
  </si>
  <si>
    <t>For more information on Disbursements</t>
  </si>
  <si>
    <t>http://www.bxpsoftware.com/wixi/index.php?title=Disbursements</t>
  </si>
  <si>
    <t>Our support is charged initially at a discounted rate of:</t>
  </si>
  <si>
    <t>Orange fields pull their information from this sheet</t>
  </si>
  <si>
    <t>At 750 per month it becomes more cost effective to transition to the Enterprise pack.</t>
  </si>
  <si>
    <t>Anything marked red should be implemented / transitioned to using the Enterprise pack.</t>
  </si>
  <si>
    <t>A setup fee represents 30 hours of support and &lt; 30 hours of support will not be considered</t>
  </si>
  <si>
    <t>Enterprise Pack</t>
  </si>
  <si>
    <t>Monthly</t>
  </si>
  <si>
    <t>Avg User</t>
  </si>
  <si>
    <t>The following table summarises the following two sheets</t>
  </si>
  <si>
    <t>Values change dynamically with changing the values in Green</t>
  </si>
  <si>
    <t>Set Up Fee + initial 3 months system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</si>
</sst>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2" xfId="0" applyFill="1" applyBorder="1"/>
    <xf numFmtId="0" fontId="0" fillId="3" borderId="8" xfId="0" applyFill="1" applyBorder="1"/>
    <xf numFmtId="0" fontId="0" fillId="3" borderId="5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2" fillId="5" borderId="3" xfId="0" applyFont="1" applyFill="1" applyBorder="1"/>
    <xf numFmtId="2" fontId="2" fillId="5" borderId="3" xfId="0" applyNumberFormat="1" applyFont="1" applyFill="1" applyBorder="1"/>
    <xf numFmtId="0" fontId="0" fillId="0" borderId="0" xfId="0" applyFill="1" applyBorder="1"/>
    <xf numFmtId="2" fontId="2" fillId="0" borderId="4" xfId="0" applyNumberFormat="1" applyFont="1" applyFill="1" applyBorder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2"/>
    <xf numFmtId="0" fontId="6" fillId="0" borderId="0" xfId="2" applyFill="1" applyBorder="1"/>
    <xf numFmtId="0" fontId="7" fillId="0" borderId="0" xfId="2" applyFont="1" applyFill="1"/>
    <xf numFmtId="0" fontId="7" fillId="0" borderId="0" xfId="2" applyFont="1" applyFill="1" applyAlignment="1">
      <alignment horizontal="center"/>
    </xf>
    <xf numFmtId="0" fontId="6" fillId="0" borderId="0" xfId="2" applyAlignment="1">
      <alignment vertical="center"/>
    </xf>
    <xf numFmtId="0" fontId="6" fillId="0" borderId="0" xfId="2" applyAlignment="1">
      <alignment horizontal="left"/>
    </xf>
    <xf numFmtId="0" fontId="6" fillId="0" borderId="0" xfId="2" applyAlignment="1">
      <alignment horizontal="center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right"/>
    </xf>
    <xf numFmtId="0" fontId="7" fillId="0" borderId="12" xfId="2" applyFont="1" applyFill="1" applyBorder="1" applyAlignment="1">
      <alignment horizontal="right"/>
    </xf>
    <xf numFmtId="0" fontId="8" fillId="0" borderId="0" xfId="2" applyFont="1" applyFill="1"/>
    <xf numFmtId="0" fontId="7" fillId="0" borderId="11" xfId="2" applyFont="1" applyFill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4" xfId="0" applyNumberFormat="1" applyBorder="1" applyAlignment="1">
      <alignment horizontal="right"/>
    </xf>
    <xf numFmtId="2" fontId="2" fillId="6" borderId="4" xfId="0" applyNumberFormat="1" applyFont="1" applyFill="1" applyBorder="1"/>
    <xf numFmtId="0" fontId="2" fillId="7" borderId="3" xfId="0" applyFont="1" applyFill="1" applyBorder="1"/>
    <xf numFmtId="2" fontId="2" fillId="7" borderId="3" xfId="0" applyNumberFormat="1" applyFont="1" applyFill="1" applyBorder="1"/>
    <xf numFmtId="0" fontId="0" fillId="0" borderId="0" xfId="0" applyBorder="1" applyAlignment="1">
      <alignment horizontal="left"/>
    </xf>
    <xf numFmtId="0" fontId="9" fillId="0" borderId="0" xfId="0" applyFont="1"/>
    <xf numFmtId="0" fontId="10" fillId="4" borderId="0" xfId="0" applyFont="1" applyFill="1" applyBorder="1"/>
    <xf numFmtId="0" fontId="10" fillId="4" borderId="0" xfId="0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2" fontId="0" fillId="0" borderId="0" xfId="0" applyNumberFormat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2" fontId="7" fillId="0" borderId="0" xfId="2" applyNumberFormat="1" applyFont="1" applyFill="1" applyAlignment="1">
      <alignment horizontal="right"/>
    </xf>
    <xf numFmtId="2" fontId="7" fillId="0" borderId="8" xfId="2" applyNumberFormat="1" applyFont="1" applyFill="1" applyBorder="1" applyAlignment="1">
      <alignment horizontal="right"/>
    </xf>
    <xf numFmtId="2" fontId="8" fillId="0" borderId="8" xfId="2" applyNumberFormat="1" applyFont="1" applyFill="1" applyBorder="1" applyAlignment="1">
      <alignment horizontal="right"/>
    </xf>
    <xf numFmtId="2" fontId="7" fillId="0" borderId="11" xfId="2" applyNumberFormat="1" applyFont="1" applyFill="1" applyBorder="1" applyAlignment="1">
      <alignment horizontal="right"/>
    </xf>
    <xf numFmtId="2" fontId="8" fillId="0" borderId="13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right"/>
    </xf>
    <xf numFmtId="0" fontId="0" fillId="3" borderId="8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5" xfId="0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xpsoftware.com/wixi/index.php?title=Understanding_Business_Express_Development_and_All_n_One_Consultancy" TargetMode="External"/><Relationship Id="rId2" Type="http://schemas.openxmlformats.org/officeDocument/2006/relationships/hyperlink" Target="http://www.bxpsoftware.com/wixi/index.php?title=Enterprise_Edition" TargetMode="External"/><Relationship Id="rId1" Type="http://schemas.openxmlformats.org/officeDocument/2006/relationships/hyperlink" Target="http://www.bxpsoftware.com/wixi/index.php?title=Professional_Edit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xpsoftware.com/wixi/index.php?title=Disburse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B20" workbookViewId="0">
      <selection activeCell="F36" sqref="F36"/>
    </sheetView>
  </sheetViews>
  <sheetFormatPr defaultRowHeight="15" x14ac:dyDescent="0.25"/>
  <cols>
    <col min="1" max="1" width="28.42578125" customWidth="1"/>
    <col min="2" max="2" width="20.85546875" customWidth="1"/>
    <col min="3" max="3" width="94.5703125" bestFit="1" customWidth="1"/>
    <col min="5" max="5" width="56.5703125" bestFit="1" customWidth="1"/>
    <col min="6" max="6" width="16.5703125" bestFit="1" customWidth="1"/>
    <col min="8" max="8" width="14.7109375" bestFit="1" customWidth="1"/>
  </cols>
  <sheetData>
    <row r="1" spans="1:3" s="2" customFormat="1" ht="36" x14ac:dyDescent="0.55000000000000004">
      <c r="A1" s="28" t="s">
        <v>16</v>
      </c>
    </row>
    <row r="2" spans="1:3" s="2" customFormat="1" x14ac:dyDescent="0.25"/>
    <row r="3" spans="1:3" s="2" customFormat="1" x14ac:dyDescent="0.25">
      <c r="A3" s="30" t="s">
        <v>17</v>
      </c>
    </row>
    <row r="4" spans="1:3" x14ac:dyDescent="0.25">
      <c r="B4" s="32" t="s">
        <v>18</v>
      </c>
      <c r="C4" s="1" t="s">
        <v>0</v>
      </c>
    </row>
    <row r="5" spans="1:3" x14ac:dyDescent="0.25">
      <c r="B5" s="32" t="s">
        <v>19</v>
      </c>
      <c r="C5" t="s">
        <v>20</v>
      </c>
    </row>
    <row r="6" spans="1:3" x14ac:dyDescent="0.25">
      <c r="B6" s="32" t="s">
        <v>21</v>
      </c>
      <c r="C6" t="s">
        <v>22</v>
      </c>
    </row>
    <row r="7" spans="1:3" s="2" customFormat="1" x14ac:dyDescent="0.25">
      <c r="B7" s="32" t="s">
        <v>23</v>
      </c>
      <c r="C7" s="29">
        <v>42088</v>
      </c>
    </row>
    <row r="8" spans="1:3" s="2" customFormat="1" x14ac:dyDescent="0.25">
      <c r="A8" s="1"/>
    </row>
    <row r="9" spans="1:3" x14ac:dyDescent="0.25">
      <c r="A9" s="31" t="s">
        <v>25</v>
      </c>
    </row>
    <row r="10" spans="1:3" x14ac:dyDescent="0.25">
      <c r="A10" s="1"/>
      <c r="B10" s="32" t="s">
        <v>30</v>
      </c>
      <c r="C10" t="s">
        <v>26</v>
      </c>
    </row>
    <row r="11" spans="1:3" s="2" customFormat="1" x14ac:dyDescent="0.25">
      <c r="A11" s="1"/>
    </row>
    <row r="12" spans="1:3" s="2" customFormat="1" x14ac:dyDescent="0.25">
      <c r="A12" s="1"/>
      <c r="C12" t="s">
        <v>27</v>
      </c>
    </row>
    <row r="13" spans="1:3" s="2" customFormat="1" x14ac:dyDescent="0.25">
      <c r="A13" s="1"/>
      <c r="C13" t="s">
        <v>28</v>
      </c>
    </row>
    <row r="14" spans="1:3" s="2" customFormat="1" x14ac:dyDescent="0.25">
      <c r="A14" s="1"/>
      <c r="C14" s="2" t="s">
        <v>61</v>
      </c>
    </row>
    <row r="15" spans="1:3" s="2" customFormat="1" x14ac:dyDescent="0.25">
      <c r="A15" s="1"/>
      <c r="C15" t="s">
        <v>11</v>
      </c>
    </row>
    <row r="16" spans="1:3" x14ac:dyDescent="0.25">
      <c r="A16" s="1"/>
    </row>
    <row r="17" spans="1:8" x14ac:dyDescent="0.25">
      <c r="B17" s="33" t="s">
        <v>31</v>
      </c>
      <c r="C17" t="s">
        <v>62</v>
      </c>
    </row>
    <row r="18" spans="1:8" x14ac:dyDescent="0.25">
      <c r="C18" t="s">
        <v>63</v>
      </c>
    </row>
    <row r="19" spans="1:8" s="2" customFormat="1" x14ac:dyDescent="0.25">
      <c r="C19" s="2" t="s">
        <v>64</v>
      </c>
    </row>
    <row r="21" spans="1:8" x14ac:dyDescent="0.25">
      <c r="A21" s="30" t="s">
        <v>43</v>
      </c>
      <c r="B21" s="19"/>
      <c r="C21" s="56"/>
    </row>
    <row r="22" spans="1:8" x14ac:dyDescent="0.25">
      <c r="B22" s="19"/>
      <c r="C22" s="56" t="s">
        <v>44</v>
      </c>
    </row>
    <row r="23" spans="1:8" s="57" customFormat="1" ht="18.75" x14ac:dyDescent="0.3">
      <c r="B23" s="58" t="s">
        <v>47</v>
      </c>
      <c r="C23" s="59">
        <v>50</v>
      </c>
    </row>
    <row r="24" spans="1:8" x14ac:dyDescent="0.25">
      <c r="B24" s="19"/>
      <c r="C24" s="56" t="s">
        <v>45</v>
      </c>
    </row>
    <row r="25" spans="1:8" s="57" customFormat="1" ht="18.75" x14ac:dyDescent="0.3">
      <c r="B25" s="58" t="s">
        <v>5</v>
      </c>
      <c r="C25" s="59">
        <v>15</v>
      </c>
    </row>
    <row r="26" spans="1:8" x14ac:dyDescent="0.25">
      <c r="B26" s="19"/>
      <c r="C26" s="56"/>
      <c r="E26" s="2" t="s">
        <v>68</v>
      </c>
    </row>
    <row r="27" spans="1:8" x14ac:dyDescent="0.25">
      <c r="B27" s="19"/>
      <c r="C27" s="19" t="s">
        <v>46</v>
      </c>
      <c r="E27" s="2" t="s">
        <v>69</v>
      </c>
    </row>
    <row r="28" spans="1:8" s="57" customFormat="1" ht="18.75" x14ac:dyDescent="0.3">
      <c r="B28" s="58" t="s">
        <v>48</v>
      </c>
      <c r="C28" s="59">
        <v>30</v>
      </c>
      <c r="E28" s="65"/>
      <c r="F28" s="66" t="s">
        <v>31</v>
      </c>
      <c r="G28" s="66"/>
      <c r="H28" s="67" t="s">
        <v>65</v>
      </c>
    </row>
    <row r="29" spans="1:8" x14ac:dyDescent="0.25">
      <c r="B29" s="19"/>
      <c r="C29" s="19" t="s">
        <v>60</v>
      </c>
      <c r="E29" s="18" t="s">
        <v>66</v>
      </c>
      <c r="F29" s="61">
        <f>'Professional Edition'!I2</f>
        <v>1875</v>
      </c>
      <c r="G29" s="19"/>
      <c r="H29" s="62">
        <f>'Enterprise Edition'!I2</f>
        <v>1000</v>
      </c>
    </row>
    <row r="30" spans="1:8" s="57" customFormat="1" ht="18.75" x14ac:dyDescent="0.3">
      <c r="B30" s="60" t="s">
        <v>53</v>
      </c>
      <c r="C30" s="60">
        <v>75</v>
      </c>
      <c r="E30" s="18"/>
      <c r="F30" s="19"/>
      <c r="G30" s="19"/>
      <c r="H30" s="20"/>
    </row>
    <row r="31" spans="1:8" s="57" customFormat="1" ht="18.75" x14ac:dyDescent="0.3">
      <c r="B31" s="60" t="s">
        <v>49</v>
      </c>
      <c r="C31" s="60">
        <f>C28*C30</f>
        <v>2250</v>
      </c>
      <c r="E31" s="18" t="s">
        <v>70</v>
      </c>
      <c r="F31" s="61">
        <f>'Professional Edition'!I4</f>
        <v>8125</v>
      </c>
      <c r="G31" s="61"/>
      <c r="H31" s="62">
        <f>'Enterprise Edition'!I4</f>
        <v>5500</v>
      </c>
    </row>
    <row r="32" spans="1:8" s="57" customFormat="1" ht="18.75" x14ac:dyDescent="0.3">
      <c r="B32" s="58" t="s">
        <v>52</v>
      </c>
      <c r="C32" s="59">
        <v>250</v>
      </c>
      <c r="E32" s="18"/>
      <c r="F32" s="61"/>
      <c r="G32" s="61"/>
      <c r="H32" s="62"/>
    </row>
    <row r="33" spans="1:8" x14ac:dyDescent="0.25">
      <c r="B33" s="19"/>
      <c r="C33" s="19"/>
      <c r="E33" s="21" t="s">
        <v>67</v>
      </c>
      <c r="F33" s="63">
        <f>'Professional Edition'!I6</f>
        <v>37.5</v>
      </c>
      <c r="G33" s="63"/>
      <c r="H33" s="64">
        <f>'Enterprise Edition'!I6</f>
        <v>20</v>
      </c>
    </row>
    <row r="34" spans="1:8" s="57" customFormat="1" ht="18.75" x14ac:dyDescent="0.3">
      <c r="B34" s="60" t="s">
        <v>9</v>
      </c>
      <c r="C34" s="60">
        <f>C31+C32</f>
        <v>2500</v>
      </c>
    </row>
    <row r="35" spans="1:8" s="57" customFormat="1" ht="18.75" x14ac:dyDescent="0.3"/>
    <row r="36" spans="1:8" x14ac:dyDescent="0.25">
      <c r="A36" s="30" t="s">
        <v>24</v>
      </c>
    </row>
    <row r="37" spans="1:8" x14ac:dyDescent="0.25">
      <c r="C37" t="s">
        <v>12</v>
      </c>
    </row>
    <row r="38" spans="1:8" x14ac:dyDescent="0.25">
      <c r="C38" s="27" t="s">
        <v>14</v>
      </c>
    </row>
    <row r="40" spans="1:8" x14ac:dyDescent="0.25">
      <c r="C40" t="s">
        <v>13</v>
      </c>
    </row>
    <row r="41" spans="1:8" x14ac:dyDescent="0.25">
      <c r="C41" s="27" t="s">
        <v>15</v>
      </c>
    </row>
    <row r="43" spans="1:8" s="2" customFormat="1" x14ac:dyDescent="0.25">
      <c r="C43" s="2" t="s">
        <v>56</v>
      </c>
    </row>
    <row r="44" spans="1:8" s="2" customFormat="1" x14ac:dyDescent="0.25">
      <c r="C44" s="27" t="s">
        <v>57</v>
      </c>
    </row>
    <row r="45" spans="1:8" s="2" customFormat="1" x14ac:dyDescent="0.25"/>
    <row r="46" spans="1:8" s="2" customFormat="1" x14ac:dyDescent="0.25">
      <c r="C46" s="2" t="s">
        <v>58</v>
      </c>
    </row>
    <row r="47" spans="1:8" s="2" customFormat="1" x14ac:dyDescent="0.25">
      <c r="C47" s="27" t="s">
        <v>59</v>
      </c>
    </row>
    <row r="48" spans="1:8" s="2" customFormat="1" x14ac:dyDescent="0.25"/>
    <row r="49" s="2" customFormat="1" x14ac:dyDescent="0.25"/>
  </sheetData>
  <hyperlinks>
    <hyperlink ref="C38" r:id="rId1"/>
    <hyperlink ref="C41" r:id="rId2"/>
    <hyperlink ref="C44" r:id="rId3"/>
    <hyperlink ref="C47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D16" sqref="D16"/>
    </sheetView>
  </sheetViews>
  <sheetFormatPr defaultRowHeight="15" x14ac:dyDescent="0.25"/>
  <cols>
    <col min="2" max="2" width="13.42578125" bestFit="1" customWidth="1"/>
    <col min="3" max="9" width="16.85546875" customWidth="1"/>
    <col min="11" max="11" width="13.140625" customWidth="1"/>
    <col min="14" max="14" width="13.42578125" bestFit="1" customWidth="1"/>
    <col min="15" max="15" width="12.42578125" customWidth="1"/>
  </cols>
  <sheetData>
    <row r="1" spans="1:10" s="2" customForma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s="2" customFormat="1" ht="21" x14ac:dyDescent="0.35">
      <c r="A2" s="19"/>
      <c r="B2" s="16" t="s">
        <v>2</v>
      </c>
      <c r="C2" s="24">
        <v>2.5</v>
      </c>
      <c r="D2" s="17"/>
      <c r="E2" s="17" t="s">
        <v>3</v>
      </c>
      <c r="F2" s="54">
        <f>Introduction!C23</f>
        <v>50</v>
      </c>
      <c r="G2" s="17"/>
      <c r="H2" s="17" t="s">
        <v>7</v>
      </c>
      <c r="I2" s="53">
        <f>IF((F2*F3*C2) &gt; C3,(F2*F3*C2), C3)</f>
        <v>1875</v>
      </c>
      <c r="J2" s="19"/>
    </row>
    <row r="3" spans="1:10" s="2" customFormat="1" ht="21" x14ac:dyDescent="0.35">
      <c r="A3" s="19"/>
      <c r="B3" s="18" t="s">
        <v>4</v>
      </c>
      <c r="C3" s="23">
        <v>250</v>
      </c>
      <c r="D3" s="19"/>
      <c r="E3" s="19" t="s">
        <v>5</v>
      </c>
      <c r="F3" s="54">
        <f>Introduction!C25</f>
        <v>15</v>
      </c>
      <c r="G3" s="19"/>
      <c r="H3" s="25"/>
      <c r="I3" s="26"/>
      <c r="J3" s="19"/>
    </row>
    <row r="4" spans="1:10" s="2" customFormat="1" ht="21" x14ac:dyDescent="0.35">
      <c r="A4" s="19"/>
      <c r="B4" s="18" t="s">
        <v>8</v>
      </c>
      <c r="C4" s="23">
        <v>3</v>
      </c>
      <c r="D4" s="19"/>
      <c r="E4" s="19" t="s">
        <v>9</v>
      </c>
      <c r="F4" s="55">
        <f>Introduction!C34</f>
        <v>2500</v>
      </c>
      <c r="G4" s="19"/>
      <c r="H4" s="19" t="s">
        <v>10</v>
      </c>
      <c r="I4" s="53">
        <f>F4+(C4*I2)</f>
        <v>8125</v>
      </c>
      <c r="J4" s="19"/>
    </row>
    <row r="5" spans="1:10" s="2" customFormat="1" x14ac:dyDescent="0.25">
      <c r="A5" s="19"/>
      <c r="B5" s="18"/>
      <c r="C5" s="19"/>
      <c r="D5" s="19"/>
      <c r="E5" s="19"/>
      <c r="F5" s="19"/>
      <c r="G5" s="19"/>
      <c r="H5" s="19"/>
      <c r="I5" s="20"/>
      <c r="J5" s="19"/>
    </row>
    <row r="6" spans="1:10" s="2" customFormat="1" ht="21" x14ac:dyDescent="0.35">
      <c r="A6" s="19"/>
      <c r="B6" s="21"/>
      <c r="C6" s="22"/>
      <c r="D6" s="22"/>
      <c r="E6" s="22"/>
      <c r="F6" s="22"/>
      <c r="G6" s="22"/>
      <c r="H6" s="22" t="s">
        <v>42</v>
      </c>
      <c r="I6" s="53">
        <f>I2/F2</f>
        <v>37.5</v>
      </c>
      <c r="J6" s="19"/>
    </row>
    <row r="7" spans="1:10" s="2" customForma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30" t="s">
        <v>29</v>
      </c>
    </row>
    <row r="9" spans="1:10" x14ac:dyDescent="0.25">
      <c r="A9" s="2"/>
      <c r="B9" s="2"/>
      <c r="C9" s="4"/>
      <c r="D9" s="5"/>
      <c r="E9" s="5"/>
      <c r="F9" s="5" t="s">
        <v>1</v>
      </c>
      <c r="G9" s="5"/>
      <c r="H9" s="5"/>
      <c r="I9" s="6"/>
      <c r="J9" s="2"/>
    </row>
    <row r="10" spans="1:10" x14ac:dyDescent="0.25">
      <c r="A10" s="3"/>
      <c r="B10" s="3"/>
      <c r="C10" s="10">
        <v>5</v>
      </c>
      <c r="D10" s="11">
        <v>10</v>
      </c>
      <c r="E10" s="11">
        <v>15</v>
      </c>
      <c r="F10" s="11">
        <v>20</v>
      </c>
      <c r="G10" s="11">
        <v>25</v>
      </c>
      <c r="H10" s="11">
        <v>30</v>
      </c>
      <c r="I10" s="12">
        <v>35</v>
      </c>
      <c r="J10" s="2"/>
    </row>
    <row r="11" spans="1:10" x14ac:dyDescent="0.25">
      <c r="A11" s="7" t="s">
        <v>6</v>
      </c>
      <c r="B11" s="13">
        <v>5</v>
      </c>
      <c r="C11" s="46">
        <f>IF((C$10*$B11*$C$2) &gt; $C$3,(C$10*$B11*$C$2), $C$3)</f>
        <v>250</v>
      </c>
      <c r="D11" s="46">
        <f t="shared" ref="D11:I21" si="0">IF((D$10*$B11*$C$2) &gt; $C$3,(D$10*$B11*$C$2), $C$3)</f>
        <v>250</v>
      </c>
      <c r="E11" s="46">
        <f t="shared" si="0"/>
        <v>250</v>
      </c>
      <c r="F11" s="46">
        <f t="shared" si="0"/>
        <v>250</v>
      </c>
      <c r="G11" s="46">
        <f t="shared" si="0"/>
        <v>312.5</v>
      </c>
      <c r="H11" s="46">
        <f t="shared" si="0"/>
        <v>375</v>
      </c>
      <c r="I11" s="46">
        <f t="shared" si="0"/>
        <v>437.5</v>
      </c>
      <c r="J11" s="2"/>
    </row>
    <row r="12" spans="1:10" x14ac:dyDescent="0.25">
      <c r="A12" s="8"/>
      <c r="B12" s="14">
        <v>6</v>
      </c>
      <c r="C12" s="46">
        <f t="shared" ref="C12:C21" si="1">IF((C$10*$B12*$C$2) &gt; $C$3,(C$10*$B12*$C$2), $C$3)</f>
        <v>250</v>
      </c>
      <c r="D12" s="46">
        <f t="shared" si="0"/>
        <v>250</v>
      </c>
      <c r="E12" s="46">
        <f t="shared" si="0"/>
        <v>250</v>
      </c>
      <c r="F12" s="46">
        <f t="shared" si="0"/>
        <v>300</v>
      </c>
      <c r="G12" s="46">
        <f t="shared" si="0"/>
        <v>375</v>
      </c>
      <c r="H12" s="46">
        <f t="shared" si="0"/>
        <v>450</v>
      </c>
      <c r="I12" s="46">
        <f t="shared" si="0"/>
        <v>525</v>
      </c>
      <c r="J12" s="2"/>
    </row>
    <row r="13" spans="1:10" x14ac:dyDescent="0.25">
      <c r="A13" s="8"/>
      <c r="B13" s="14">
        <v>7</v>
      </c>
      <c r="C13" s="46">
        <f t="shared" si="1"/>
        <v>250</v>
      </c>
      <c r="D13" s="46">
        <f t="shared" si="0"/>
        <v>250</v>
      </c>
      <c r="E13" s="46">
        <f t="shared" si="0"/>
        <v>262.5</v>
      </c>
      <c r="F13" s="46">
        <f t="shared" si="0"/>
        <v>350</v>
      </c>
      <c r="G13" s="46">
        <f t="shared" si="0"/>
        <v>437.5</v>
      </c>
      <c r="H13" s="46">
        <f t="shared" si="0"/>
        <v>525</v>
      </c>
      <c r="I13" s="46">
        <f t="shared" si="0"/>
        <v>612.5</v>
      </c>
      <c r="J13" s="2"/>
    </row>
    <row r="14" spans="1:10" x14ac:dyDescent="0.25">
      <c r="A14" s="8"/>
      <c r="B14" s="14">
        <v>8</v>
      </c>
      <c r="C14" s="46">
        <f t="shared" si="1"/>
        <v>250</v>
      </c>
      <c r="D14" s="46">
        <f t="shared" si="0"/>
        <v>250</v>
      </c>
      <c r="E14" s="46">
        <f t="shared" si="0"/>
        <v>300</v>
      </c>
      <c r="F14" s="46">
        <f t="shared" si="0"/>
        <v>400</v>
      </c>
      <c r="G14" s="46">
        <f t="shared" si="0"/>
        <v>500</v>
      </c>
      <c r="H14" s="46">
        <f t="shared" si="0"/>
        <v>600</v>
      </c>
      <c r="I14" s="46">
        <f t="shared" si="0"/>
        <v>700</v>
      </c>
      <c r="J14" s="2"/>
    </row>
    <row r="15" spans="1:10" x14ac:dyDescent="0.25">
      <c r="A15" s="8"/>
      <c r="B15" s="14">
        <v>9</v>
      </c>
      <c r="C15" s="46">
        <f t="shared" si="1"/>
        <v>250</v>
      </c>
      <c r="D15" s="46">
        <f t="shared" si="0"/>
        <v>250</v>
      </c>
      <c r="E15" s="46">
        <f t="shared" si="0"/>
        <v>337.5</v>
      </c>
      <c r="F15" s="46">
        <f t="shared" si="0"/>
        <v>450</v>
      </c>
      <c r="G15" s="46">
        <f t="shared" si="0"/>
        <v>562.5</v>
      </c>
      <c r="H15" s="46">
        <f t="shared" si="0"/>
        <v>675</v>
      </c>
      <c r="I15" s="46">
        <f t="shared" si="0"/>
        <v>787.5</v>
      </c>
      <c r="J15" s="2"/>
    </row>
    <row r="16" spans="1:10" x14ac:dyDescent="0.25">
      <c r="A16" s="8"/>
      <c r="B16" s="14">
        <v>10</v>
      </c>
      <c r="C16" s="46">
        <f t="shared" si="1"/>
        <v>250</v>
      </c>
      <c r="D16" s="46">
        <f t="shared" si="0"/>
        <v>250</v>
      </c>
      <c r="E16" s="46">
        <f t="shared" si="0"/>
        <v>375</v>
      </c>
      <c r="F16" s="46">
        <f t="shared" si="0"/>
        <v>500</v>
      </c>
      <c r="G16" s="46">
        <f t="shared" si="0"/>
        <v>625</v>
      </c>
      <c r="H16" s="46">
        <f t="shared" si="0"/>
        <v>750</v>
      </c>
      <c r="I16" s="46">
        <f t="shared" si="0"/>
        <v>875</v>
      </c>
      <c r="J16" s="2"/>
    </row>
    <row r="17" spans="1:15" x14ac:dyDescent="0.25">
      <c r="A17" s="8"/>
      <c r="B17" s="14">
        <v>11</v>
      </c>
      <c r="C17" s="46">
        <f t="shared" si="1"/>
        <v>250</v>
      </c>
      <c r="D17" s="46">
        <f t="shared" si="0"/>
        <v>275</v>
      </c>
      <c r="E17" s="46">
        <f t="shared" si="0"/>
        <v>412.5</v>
      </c>
      <c r="F17" s="46">
        <f t="shared" si="0"/>
        <v>550</v>
      </c>
      <c r="G17" s="46">
        <f t="shared" si="0"/>
        <v>687.5</v>
      </c>
      <c r="H17" s="46">
        <f t="shared" si="0"/>
        <v>825</v>
      </c>
      <c r="I17" s="46">
        <f t="shared" si="0"/>
        <v>962.5</v>
      </c>
      <c r="J17" s="2"/>
    </row>
    <row r="18" spans="1:15" x14ac:dyDescent="0.25">
      <c r="A18" s="8"/>
      <c r="B18" s="14">
        <v>12</v>
      </c>
      <c r="C18" s="46">
        <f t="shared" si="1"/>
        <v>250</v>
      </c>
      <c r="D18" s="46">
        <f t="shared" si="0"/>
        <v>300</v>
      </c>
      <c r="E18" s="46">
        <f t="shared" si="0"/>
        <v>450</v>
      </c>
      <c r="F18" s="46">
        <f t="shared" si="0"/>
        <v>600</v>
      </c>
      <c r="G18" s="46">
        <f t="shared" si="0"/>
        <v>750</v>
      </c>
      <c r="H18" s="46">
        <f t="shared" si="0"/>
        <v>900</v>
      </c>
      <c r="I18" s="46">
        <f t="shared" si="0"/>
        <v>1050</v>
      </c>
      <c r="J18" s="2"/>
    </row>
    <row r="19" spans="1:15" x14ac:dyDescent="0.25">
      <c r="A19" s="8"/>
      <c r="B19" s="14">
        <v>13</v>
      </c>
      <c r="C19" s="46">
        <f t="shared" si="1"/>
        <v>250</v>
      </c>
      <c r="D19" s="46">
        <f t="shared" si="0"/>
        <v>325</v>
      </c>
      <c r="E19" s="46">
        <f t="shared" si="0"/>
        <v>487.5</v>
      </c>
      <c r="F19" s="46">
        <f t="shared" si="0"/>
        <v>650</v>
      </c>
      <c r="G19" s="46">
        <f t="shared" si="0"/>
        <v>812.5</v>
      </c>
      <c r="H19" s="46">
        <f t="shared" si="0"/>
        <v>975</v>
      </c>
      <c r="I19" s="46">
        <f t="shared" si="0"/>
        <v>1137.5</v>
      </c>
      <c r="J19" s="2"/>
      <c r="K19" s="2"/>
      <c r="L19" s="2"/>
      <c r="M19" s="2"/>
      <c r="N19" s="2"/>
      <c r="O19" s="2"/>
    </row>
    <row r="20" spans="1:15" x14ac:dyDescent="0.25">
      <c r="A20" s="8"/>
      <c r="B20" s="14">
        <v>14</v>
      </c>
      <c r="C20" s="46">
        <f t="shared" si="1"/>
        <v>250</v>
      </c>
      <c r="D20" s="46">
        <f t="shared" si="0"/>
        <v>350</v>
      </c>
      <c r="E20" s="46">
        <f t="shared" si="0"/>
        <v>525</v>
      </c>
      <c r="F20" s="46">
        <f t="shared" si="0"/>
        <v>700</v>
      </c>
      <c r="G20" s="46">
        <f t="shared" si="0"/>
        <v>875</v>
      </c>
      <c r="H20" s="46">
        <f t="shared" si="0"/>
        <v>1050</v>
      </c>
      <c r="I20" s="46">
        <f t="shared" si="0"/>
        <v>1225</v>
      </c>
      <c r="J20" s="2"/>
      <c r="K20" s="2"/>
      <c r="L20" s="2"/>
      <c r="M20" s="2"/>
      <c r="N20" s="2"/>
      <c r="O20" s="2"/>
    </row>
    <row r="21" spans="1:15" x14ac:dyDescent="0.25">
      <c r="A21" s="9"/>
      <c r="B21" s="15">
        <v>15</v>
      </c>
      <c r="C21" s="46">
        <f t="shared" si="1"/>
        <v>250</v>
      </c>
      <c r="D21" s="46">
        <f t="shared" si="0"/>
        <v>375</v>
      </c>
      <c r="E21" s="46">
        <f t="shared" si="0"/>
        <v>562.5</v>
      </c>
      <c r="F21" s="46">
        <f t="shared" si="0"/>
        <v>750</v>
      </c>
      <c r="G21" s="46">
        <f t="shared" si="0"/>
        <v>937.5</v>
      </c>
      <c r="H21" s="46">
        <f t="shared" si="0"/>
        <v>1125</v>
      </c>
      <c r="I21" s="46">
        <f t="shared" si="0"/>
        <v>1312.5</v>
      </c>
      <c r="J21" s="2"/>
      <c r="K21" s="2"/>
      <c r="L21" s="2"/>
      <c r="M21" s="2"/>
      <c r="N21" s="2"/>
      <c r="O21" s="2"/>
    </row>
  </sheetData>
  <conditionalFormatting sqref="C11:I21">
    <cfRule type="cellIs" dxfId="2" priority="1" operator="between">
      <formula>251</formula>
      <formula>749</formula>
    </cfRule>
    <cfRule type="cellIs" dxfId="1" priority="2" operator="greaterThan">
      <formula>749</formula>
    </cfRule>
    <cfRule type="cellIs" dxfId="0" priority="3" operator="lessThan">
      <formula>251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25"/>
  <sheetViews>
    <sheetView workbookViewId="0">
      <selection activeCell="H17" sqref="H17"/>
    </sheetView>
  </sheetViews>
  <sheetFormatPr defaultRowHeight="15" x14ac:dyDescent="0.25"/>
  <cols>
    <col min="1" max="1" width="30" bestFit="1" customWidth="1"/>
    <col min="2" max="2" width="19.140625" customWidth="1"/>
    <col min="3" max="3" width="16.5703125" bestFit="1" customWidth="1"/>
    <col min="4" max="4" width="13.7109375" customWidth="1"/>
    <col min="5" max="5" width="10.42578125" customWidth="1"/>
    <col min="6" max="6" width="13.5703125" customWidth="1"/>
    <col min="7" max="7" width="11.85546875" bestFit="1" customWidth="1"/>
    <col min="8" max="8" width="17.28515625" bestFit="1" customWidth="1"/>
    <col min="9" max="9" width="15.85546875" customWidth="1"/>
  </cols>
  <sheetData>
    <row r="1" spans="1:255" s="2" customFormat="1" x14ac:dyDescent="0.25"/>
    <row r="2" spans="1:255" s="2" customFormat="1" ht="21" x14ac:dyDescent="0.35">
      <c r="B2" s="16" t="s">
        <v>2</v>
      </c>
      <c r="C2" s="24" t="s">
        <v>41</v>
      </c>
      <c r="D2" s="17"/>
      <c r="E2" s="17" t="s">
        <v>3</v>
      </c>
      <c r="F2" s="54">
        <f>Introduction!C23</f>
        <v>50</v>
      </c>
      <c r="G2" s="17"/>
      <c r="H2" s="17" t="s">
        <v>7</v>
      </c>
      <c r="I2" s="53">
        <f>IF(G12&lt;C3, C3, G12)</f>
        <v>1000</v>
      </c>
    </row>
    <row r="3" spans="1:255" s="2" customFormat="1" ht="21" x14ac:dyDescent="0.35">
      <c r="B3" s="18" t="s">
        <v>4</v>
      </c>
      <c r="C3" s="23">
        <v>750</v>
      </c>
      <c r="D3" s="19"/>
      <c r="E3" s="19" t="s">
        <v>5</v>
      </c>
      <c r="F3" s="54">
        <f>IF(Introduction!C25&lt;15,15,Introduction!C25)</f>
        <v>15</v>
      </c>
      <c r="G3" s="19"/>
      <c r="H3" s="25"/>
      <c r="I3" s="26"/>
    </row>
    <row r="4" spans="1:255" s="2" customFormat="1" ht="21" x14ac:dyDescent="0.35">
      <c r="B4" s="18" t="s">
        <v>8</v>
      </c>
      <c r="C4" s="23">
        <v>3</v>
      </c>
      <c r="D4" s="19"/>
      <c r="E4" s="19" t="s">
        <v>9</v>
      </c>
      <c r="F4" s="55">
        <f>Introduction!C34</f>
        <v>2500</v>
      </c>
      <c r="G4" s="19"/>
      <c r="H4" s="19" t="s">
        <v>10</v>
      </c>
      <c r="I4" s="53">
        <f>(I2*C4)+F4</f>
        <v>5500</v>
      </c>
    </row>
    <row r="5" spans="1:255" s="2" customFormat="1" x14ac:dyDescent="0.25">
      <c r="B5" s="18"/>
      <c r="C5" s="19"/>
      <c r="D5" s="19"/>
      <c r="E5" s="19"/>
      <c r="F5" s="19"/>
      <c r="G5" s="19"/>
      <c r="H5" s="19"/>
      <c r="I5" s="20"/>
    </row>
    <row r="6" spans="1:255" s="2" customFormat="1" ht="21" x14ac:dyDescent="0.35">
      <c r="B6" s="21"/>
      <c r="C6" s="22"/>
      <c r="D6" s="22"/>
      <c r="E6" s="22"/>
      <c r="F6" s="22"/>
      <c r="G6" s="22"/>
      <c r="H6" s="22" t="s">
        <v>42</v>
      </c>
      <c r="I6" s="53">
        <f>I2/F2</f>
        <v>20</v>
      </c>
    </row>
    <row r="7" spans="1:255" s="2" customFormat="1" x14ac:dyDescent="0.25"/>
    <row r="8" spans="1:255" s="2" customFormat="1" x14ac:dyDescent="0.25">
      <c r="A8" s="36"/>
      <c r="B8" s="37"/>
      <c r="C8" s="37"/>
      <c r="D8" s="37"/>
      <c r="E8" s="37"/>
      <c r="F8" s="37"/>
      <c r="G8" s="36"/>
      <c r="H8" s="34"/>
      <c r="I8" s="34"/>
    </row>
    <row r="9" spans="1:255" s="2" customFormat="1" x14ac:dyDescent="0.25">
      <c r="A9" s="41" t="s">
        <v>32</v>
      </c>
      <c r="B9" s="42" t="s">
        <v>33</v>
      </c>
      <c r="C9" s="42" t="s">
        <v>34</v>
      </c>
      <c r="D9" s="42" t="s">
        <v>35</v>
      </c>
      <c r="E9" s="42" t="s">
        <v>36</v>
      </c>
      <c r="F9" s="42" t="s">
        <v>37</v>
      </c>
      <c r="G9" s="43"/>
      <c r="H9" s="34"/>
      <c r="I9" s="34"/>
      <c r="J9" s="34"/>
      <c r="K9" s="40"/>
      <c r="L9" s="40"/>
      <c r="M9" s="34"/>
      <c r="N9"/>
      <c r="O9"/>
      <c r="P9"/>
    </row>
    <row r="10" spans="1:255" s="2" customFormat="1" x14ac:dyDescent="0.25">
      <c r="A10" s="44" t="s">
        <v>40</v>
      </c>
      <c r="B10" s="68">
        <v>20</v>
      </c>
      <c r="C10" s="68">
        <v>16</v>
      </c>
      <c r="D10" s="68">
        <v>12.8</v>
      </c>
      <c r="E10" s="68">
        <v>10.24</v>
      </c>
      <c r="F10" s="68">
        <v>8.1999999999999993</v>
      </c>
      <c r="G10" s="69"/>
      <c r="H10" s="34"/>
      <c r="I10" s="34"/>
      <c r="J10" s="34"/>
      <c r="K10" s="40"/>
      <c r="L10" s="40"/>
      <c r="M10" s="34"/>
      <c r="N10"/>
      <c r="O10"/>
      <c r="P10"/>
    </row>
    <row r="11" spans="1:255" x14ac:dyDescent="0.25">
      <c r="A11" s="36" t="s">
        <v>38</v>
      </c>
      <c r="B11" s="73">
        <f>IF(F2&lt;51,F2,50)</f>
        <v>50</v>
      </c>
      <c r="C11" s="73">
        <f>IF(F2&gt;50, (IF(F2&lt;101,F2-50,50)), 0)</f>
        <v>0</v>
      </c>
      <c r="D11" s="73">
        <f>IF(F2&gt;100, (IF(F2&lt;501,F2-100,400)), 0)</f>
        <v>0</v>
      </c>
      <c r="E11" s="73">
        <f>IF(F2&gt;500, (IF(F2&lt;1001,F2-500,500)), 0)</f>
        <v>0</v>
      </c>
      <c r="F11" s="73">
        <f>IF(F2&gt;1000, F2-1000, 0)</f>
        <v>0</v>
      </c>
      <c r="G11" s="70"/>
      <c r="H11" s="34"/>
      <c r="I11" s="34"/>
      <c r="J11" s="34"/>
      <c r="K11" s="40"/>
      <c r="L11" s="40"/>
      <c r="M11" s="34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ht="15.75" thickBot="1" x14ac:dyDescent="0.3">
      <c r="A12" s="45" t="s">
        <v>39</v>
      </c>
      <c r="B12" s="71">
        <f>B10*B11</f>
        <v>1000</v>
      </c>
      <c r="C12" s="71">
        <f t="shared" ref="C12:F12" si="0">C10*C11</f>
        <v>0</v>
      </c>
      <c r="D12" s="71">
        <f t="shared" si="0"/>
        <v>0</v>
      </c>
      <c r="E12" s="71">
        <f t="shared" si="0"/>
        <v>0</v>
      </c>
      <c r="F12" s="71">
        <f t="shared" si="0"/>
        <v>0</v>
      </c>
      <c r="G12" s="72">
        <f>SUM(B12:F12)</f>
        <v>1000</v>
      </c>
      <c r="H12" s="34"/>
      <c r="I12" s="34"/>
      <c r="K12" s="40"/>
      <c r="L12" s="40"/>
      <c r="M12" s="34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</row>
    <row r="13" spans="1:255" ht="15.75" thickTop="1" x14ac:dyDescent="0.25">
      <c r="A13" s="34"/>
      <c r="B13" s="34"/>
      <c r="C13" s="34"/>
      <c r="D13" s="34"/>
      <c r="E13" s="34"/>
      <c r="F13" s="34"/>
      <c r="G13" s="34"/>
      <c r="H13" s="34"/>
      <c r="I13" s="34"/>
      <c r="K13" s="40"/>
      <c r="L13" s="40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</row>
    <row r="14" spans="1:255" x14ac:dyDescent="0.25">
      <c r="A14" s="30" t="s">
        <v>29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</row>
    <row r="15" spans="1:255" x14ac:dyDescent="0.25">
      <c r="B15" s="76" t="s">
        <v>3</v>
      </c>
      <c r="C15" s="47" t="s">
        <v>51</v>
      </c>
      <c r="D15" s="48" t="s">
        <v>50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</row>
    <row r="16" spans="1:255" x14ac:dyDescent="0.25">
      <c r="B16" s="74">
        <v>50</v>
      </c>
      <c r="C16" s="50">
        <f t="shared" ref="C16:C24" si="1">D16/B16</f>
        <v>20</v>
      </c>
      <c r="D16" s="52">
        <v>1000</v>
      </c>
    </row>
    <row r="17" spans="2:4" x14ac:dyDescent="0.25">
      <c r="B17" s="74">
        <v>100</v>
      </c>
      <c r="C17" s="50">
        <f t="shared" si="1"/>
        <v>18</v>
      </c>
      <c r="D17" s="52">
        <v>1800</v>
      </c>
    </row>
    <row r="18" spans="2:4" x14ac:dyDescent="0.25">
      <c r="B18" s="74">
        <v>150</v>
      </c>
      <c r="C18" s="50">
        <f t="shared" si="1"/>
        <v>16.266666666666666</v>
      </c>
      <c r="D18" s="52">
        <v>2440</v>
      </c>
    </row>
    <row r="19" spans="2:4" x14ac:dyDescent="0.25">
      <c r="B19" s="74">
        <v>200</v>
      </c>
      <c r="C19" s="50">
        <f>D19/B19</f>
        <v>15.4</v>
      </c>
      <c r="D19" s="52">
        <v>3080</v>
      </c>
    </row>
    <row r="20" spans="2:4" x14ac:dyDescent="0.25">
      <c r="B20" s="74">
        <v>400</v>
      </c>
      <c r="C20" s="50">
        <f t="shared" si="1"/>
        <v>14.1</v>
      </c>
      <c r="D20" s="52">
        <v>5640</v>
      </c>
    </row>
    <row r="21" spans="2:4" x14ac:dyDescent="0.25">
      <c r="B21" s="74">
        <v>800</v>
      </c>
      <c r="C21" s="50">
        <f t="shared" si="1"/>
        <v>12.937999999999999</v>
      </c>
      <c r="D21" s="52">
        <v>10350.4</v>
      </c>
    </row>
    <row r="22" spans="2:4" x14ac:dyDescent="0.25">
      <c r="B22" s="74">
        <v>1600</v>
      </c>
      <c r="C22" s="50">
        <f t="shared" si="1"/>
        <v>10.6</v>
      </c>
      <c r="D22" s="52">
        <v>16960</v>
      </c>
    </row>
    <row r="23" spans="2:4" x14ac:dyDescent="0.25">
      <c r="B23" s="74">
        <v>2500</v>
      </c>
      <c r="C23" s="50">
        <f t="shared" si="1"/>
        <v>9.7360000000000007</v>
      </c>
      <c r="D23" s="52">
        <v>24340</v>
      </c>
    </row>
    <row r="24" spans="2:4" x14ac:dyDescent="0.25">
      <c r="B24" s="77">
        <v>5000</v>
      </c>
      <c r="C24" s="50">
        <f t="shared" si="1"/>
        <v>8.968</v>
      </c>
      <c r="D24" s="52">
        <v>44840</v>
      </c>
    </row>
    <row r="25" spans="2:4" x14ac:dyDescent="0.25">
      <c r="B25" s="75" t="s">
        <v>54</v>
      </c>
      <c r="C25" s="51"/>
      <c r="D25" s="49" t="s">
        <v>55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Professional Edition</vt:lpstr>
      <vt:lpstr>Enterprise Edition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Lacey</dc:creator>
  <cp:lastModifiedBy>Nick Wheeler</cp:lastModifiedBy>
  <dcterms:created xsi:type="dcterms:W3CDTF">2015-03-25T12:24:51Z</dcterms:created>
  <dcterms:modified xsi:type="dcterms:W3CDTF">2015-11-25T13:21:03Z</dcterms:modified>
</cp:coreProperties>
</file>